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825" windowHeight="10755" activeTab="0"/>
  </bookViews>
  <sheets>
    <sheet name="Übersicht" sheetId="1" r:id="rId1"/>
    <sheet name="Nahwärme" sheetId="2" r:id="rId2"/>
    <sheet name="HÖ-0,60" sheetId="3" r:id="rId3"/>
    <sheet name="FG-0,5" sheetId="4" r:id="rId4"/>
    <sheet name="Para" sheetId="5" r:id="rId5"/>
  </sheets>
  <definedNames>
    <definedName name="_xlnm.Print_Area" localSheetId="2">'HÖ-0,60'!$A$1:$E$22</definedName>
    <definedName name="_xlnm.Print_Area" localSheetId="1">'Nahwärme'!$A$1:$E$20</definedName>
  </definedNames>
  <calcPr fullCalcOnLoad="1"/>
</workbook>
</file>

<file path=xl/sharedStrings.xml><?xml version="1.0" encoding="utf-8"?>
<sst xmlns="http://schemas.openxmlformats.org/spreadsheetml/2006/main" count="132" uniqueCount="54">
  <si>
    <t xml:space="preserve"> </t>
  </si>
  <si>
    <t>1.</t>
  </si>
  <si>
    <t>Anschaffungskosten</t>
  </si>
  <si>
    <t>Nutzungsdauer</t>
  </si>
  <si>
    <t>jährliche Abschreibung</t>
  </si>
  <si>
    <t>2.</t>
  </si>
  <si>
    <t>Öllager</t>
  </si>
  <si>
    <t>3.</t>
  </si>
  <si>
    <t>durchschnittlich gebundenes Kapital</t>
  </si>
  <si>
    <t>Kalkulationszinssatz</t>
  </si>
  <si>
    <t>jährliche kalkulatorische Zinsen</t>
  </si>
  <si>
    <t>4.</t>
  </si>
  <si>
    <t>Schornsteinfeger</t>
  </si>
  <si>
    <t>5.</t>
  </si>
  <si>
    <t>Summe jährliche Fixkosten</t>
  </si>
  <si>
    <t>6.</t>
  </si>
  <si>
    <t>Heizölverbrauch in Litern</t>
  </si>
  <si>
    <t>Summe Heizölkosten</t>
  </si>
  <si>
    <t>Gastank</t>
  </si>
  <si>
    <t>Flüssiggasverbrauch in Litern</t>
  </si>
  <si>
    <t>Wärmebedarf in kWh</t>
  </si>
  <si>
    <t>Gesamtkosten</t>
  </si>
  <si>
    <t>Heizkessel (20 kW), Regelung, Speicher, Montage</t>
  </si>
  <si>
    <t>Nahwärme</t>
  </si>
  <si>
    <t>Summe Flüssiggaskosten</t>
  </si>
  <si>
    <t>Summe Wärmeverbrauchskosten</t>
  </si>
  <si>
    <t>Jährliche Kosten</t>
  </si>
  <si>
    <t>Fixe Kosten</t>
  </si>
  <si>
    <t>Heizöl</t>
  </si>
  <si>
    <t>Jahre</t>
  </si>
  <si>
    <t>Liter</t>
  </si>
  <si>
    <t>€ / l</t>
  </si>
  <si>
    <t>kWh</t>
  </si>
  <si>
    <t>€/kWh</t>
  </si>
  <si>
    <t>Nutzungsdauer in Jahren</t>
  </si>
  <si>
    <t>jährlicher Grundbetrag</t>
  </si>
  <si>
    <t>jährliche Gesamtkosten</t>
  </si>
  <si>
    <t>einmalige Anschlussgebühr</t>
  </si>
  <si>
    <t>Flüssiggas</t>
  </si>
  <si>
    <t>€ / J</t>
  </si>
  <si>
    <t>verbrauchsabhängige,
variable Kosten</t>
  </si>
  <si>
    <t>Demontage alte Anlage</t>
  </si>
  <si>
    <t>Warmwasserspeicher, Montage, Install.</t>
  </si>
  <si>
    <t>Zinssatz</t>
  </si>
  <si>
    <t>Wartung, Reparaturen, Pumpenstrom</t>
  </si>
  <si>
    <t>Beispielrechnung: Vollkosten bei Nahwärme</t>
  </si>
  <si>
    <t>Beispielrechnung: Vollkosten Ölzentralheizung</t>
  </si>
  <si>
    <t>Beispielrechnung: Vollkosten Flüssiggas-Zentralheizung</t>
  </si>
  <si>
    <t>Parameter</t>
  </si>
  <si>
    <t>€</t>
  </si>
  <si>
    <t>Bruttopreis in € pro 1 Liter</t>
  </si>
  <si>
    <t>Bruttopreis in € pro kWh</t>
  </si>
  <si>
    <t>€ / kWh</t>
  </si>
  <si>
    <t>€ / Liter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</si>
</sst>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#,##0_ ;\-#,##0\ "/>
    <numFmt numFmtId="166" formatCode="#,##0.000_ ;\-#,##0.000\ "/>
    <numFmt numFmtId="167" formatCode="0_ ;\-0\ "/>
    <numFmt numFmtId="168" formatCode="0.00_ ;\-0.00\ "/>
    <numFmt numFmtId="169" formatCode="#,##0_ ;[Red]\-#,##0\ "/>
    <numFmt numFmtId="170" formatCode="0.000_ ;\-0.000\ "/>
    <numFmt numFmtId="171" formatCode="0.00_ ;[Red]\-0.00\ "/>
    <numFmt numFmtId="172" formatCode="0.000_ ;[Red]\-0.000\ "/>
    <numFmt numFmtId="173" formatCode="0.000"/>
  </numFmts>
  <fonts count="11">
    <font>
      <sz val="10"/>
      <name val="Arial"/>
      <family val="0"/>
    </font>
    <font>
      <b/>
      <sz val="17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65" fontId="7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165" fontId="7" fillId="2" borderId="0" xfId="0" applyNumberFormat="1" applyFont="1" applyFill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165" fontId="10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0" fontId="3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3" fillId="0" borderId="1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165" fontId="3" fillId="3" borderId="1" xfId="0" applyNumberFormat="1" applyFont="1" applyFill="1" applyBorder="1" applyAlignment="1">
      <alignment/>
    </xf>
    <xf numFmtId="164" fontId="3" fillId="3" borderId="1" xfId="0" applyNumberFormat="1" applyFont="1" applyFill="1" applyBorder="1" applyAlignment="1">
      <alignment/>
    </xf>
    <xf numFmtId="165" fontId="1" fillId="3" borderId="1" xfId="0" applyNumberFormat="1" applyFont="1" applyFill="1" applyBorder="1" applyAlignment="1">
      <alignment/>
    </xf>
    <xf numFmtId="9" fontId="3" fillId="0" borderId="1" xfId="0" applyNumberFormat="1" applyFont="1" applyBorder="1" applyAlignment="1">
      <alignment/>
    </xf>
    <xf numFmtId="166" fontId="3" fillId="3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2" borderId="0" xfId="0" applyNumberFormat="1" applyFont="1" applyFill="1" applyAlignment="1">
      <alignment horizontal="center"/>
    </xf>
    <xf numFmtId="165" fontId="1" fillId="4" borderId="1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3" fillId="0" borderId="0" xfId="0" applyFont="1" applyAlignment="1">
      <alignment wrapText="1"/>
    </xf>
    <xf numFmtId="173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workbookViewId="0" topLeftCell="A1">
      <selection activeCell="B14" sqref="B14"/>
    </sheetView>
  </sheetViews>
  <sheetFormatPr defaultColWidth="11.421875" defaultRowHeight="12.75"/>
  <cols>
    <col min="1" max="1" width="31.8515625" style="0" bestFit="1" customWidth="1"/>
    <col min="2" max="4" width="19.7109375" style="0" customWidth="1"/>
  </cols>
  <sheetData>
    <row r="1" spans="1:4" ht="30.75" customHeight="1">
      <c r="A1" s="15" t="s">
        <v>26</v>
      </c>
      <c r="B1" s="15" t="s">
        <v>23</v>
      </c>
      <c r="C1" s="15" t="s">
        <v>28</v>
      </c>
      <c r="D1" s="15" t="s">
        <v>38</v>
      </c>
    </row>
    <row r="2" spans="1:4" ht="30.75" customHeight="1">
      <c r="A2" s="15"/>
      <c r="B2" s="38">
        <f>Nahwärme!D18</f>
        <v>0.075</v>
      </c>
      <c r="C2" s="32">
        <f>'HÖ-0,60'!D19</f>
        <v>0.6</v>
      </c>
      <c r="D2" s="32">
        <f>'FG-0,5'!D19</f>
        <v>0.5</v>
      </c>
    </row>
    <row r="3" spans="2:4" ht="18.75" customHeight="1">
      <c r="B3" s="39" t="s">
        <v>52</v>
      </c>
      <c r="C3" s="39" t="s">
        <v>53</v>
      </c>
      <c r="D3" s="39" t="s">
        <v>53</v>
      </c>
    </row>
    <row r="4" spans="1:4" s="5" customFormat="1" ht="3.75" customHeight="1">
      <c r="A4" s="7"/>
      <c r="B4" s="7"/>
      <c r="C4" s="7"/>
      <c r="D4" s="7"/>
    </row>
    <row r="5" spans="1:4" ht="46.5" customHeight="1">
      <c r="A5" s="14" t="s">
        <v>27</v>
      </c>
      <c r="B5" s="33">
        <f>Nahwärme!E16</f>
        <v>772.5</v>
      </c>
      <c r="C5" s="33">
        <f>'HÖ-0,60'!E16</f>
        <v>792.5</v>
      </c>
      <c r="D5" s="33">
        <f>'FG-0,5'!E16</f>
        <v>740</v>
      </c>
    </row>
    <row r="6" spans="1:4" ht="46.5" customHeight="1">
      <c r="A6" s="37" t="s">
        <v>40</v>
      </c>
      <c r="B6" s="33">
        <f>Nahwärme!E19</f>
        <v>1800</v>
      </c>
      <c r="C6" s="33">
        <f>'HÖ-0,60'!E20</f>
        <v>1800</v>
      </c>
      <c r="D6" s="33">
        <f>'FG-0,5'!E20</f>
        <v>2042</v>
      </c>
    </row>
    <row r="7" spans="1:4" ht="3.75" customHeight="1">
      <c r="A7" s="8"/>
      <c r="B7" s="34"/>
      <c r="C7" s="34"/>
      <c r="D7" s="34"/>
    </row>
    <row r="8" spans="1:4" ht="46.5" customHeight="1">
      <c r="A8" s="14" t="s">
        <v>21</v>
      </c>
      <c r="B8" s="33">
        <f>Nahwärme!E20</f>
        <v>2572.5</v>
      </c>
      <c r="C8" s="33">
        <f>SUM(C5:C6)</f>
        <v>2592.5</v>
      </c>
      <c r="D8" s="33">
        <f>'FG-0,5'!E22</f>
        <v>2782</v>
      </c>
    </row>
    <row r="9" spans="1:4" ht="30" customHeight="1">
      <c r="A9" s="14"/>
      <c r="B9" s="6"/>
      <c r="C9" s="6"/>
      <c r="D9" s="6"/>
    </row>
  </sheetData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  <headerFooter alignWithMargins="0">
    <oddHeader>&amp;C&amp;F / &amp;A</oddHeader>
    <oddFooter>&amp;Lvr&amp;C&amp;D / &amp;T&amp;R&amp;P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 topLeftCell="A1">
      <selection activeCell="G6" sqref="G6"/>
    </sheetView>
  </sheetViews>
  <sheetFormatPr defaultColWidth="11.421875" defaultRowHeight="12.75"/>
  <cols>
    <col min="1" max="1" width="4.7109375" style="0" customWidth="1"/>
    <col min="2" max="2" width="40.7109375" style="0" customWidth="1"/>
    <col min="3" max="3" width="7.57421875" style="4" bestFit="1" customWidth="1"/>
    <col min="4" max="5" width="10.7109375" style="0" customWidth="1"/>
    <col min="10" max="10" width="12.421875" style="0" bestFit="1" customWidth="1"/>
  </cols>
  <sheetData>
    <row r="1" spans="1:5" ht="19.5">
      <c r="A1" s="40" t="s">
        <v>45</v>
      </c>
      <c r="B1" s="40"/>
      <c r="C1" s="40"/>
      <c r="D1" s="40"/>
      <c r="E1" s="40"/>
    </row>
    <row r="2" spans="1:5" ht="12.75">
      <c r="A2" s="17"/>
      <c r="B2" s="17"/>
      <c r="C2" s="16"/>
      <c r="D2" s="17"/>
      <c r="E2" s="17"/>
    </row>
    <row r="3" spans="1:5" ht="18">
      <c r="A3" s="11" t="s">
        <v>1</v>
      </c>
      <c r="B3" s="18" t="s">
        <v>37</v>
      </c>
      <c r="C3" s="11" t="s">
        <v>49</v>
      </c>
      <c r="D3" s="20">
        <v>2500</v>
      </c>
      <c r="E3" s="17"/>
    </row>
    <row r="4" spans="1:5" ht="18">
      <c r="A4" s="11"/>
      <c r="B4" s="36" t="s">
        <v>9</v>
      </c>
      <c r="C4" s="11" t="s">
        <v>49</v>
      </c>
      <c r="D4" s="30">
        <f>Para!B3</f>
        <v>0.05</v>
      </c>
      <c r="E4" s="17"/>
    </row>
    <row r="5" spans="1:5" ht="18">
      <c r="A5" s="11"/>
      <c r="B5" s="18" t="s">
        <v>10</v>
      </c>
      <c r="C5" s="11" t="s">
        <v>39</v>
      </c>
      <c r="D5" s="30"/>
      <c r="E5" s="20">
        <f>D3*D4</f>
        <v>125</v>
      </c>
    </row>
    <row r="6" spans="1:5" ht="18">
      <c r="A6" s="11" t="s">
        <v>5</v>
      </c>
      <c r="B6" s="18" t="s">
        <v>41</v>
      </c>
      <c r="C6" s="11" t="s">
        <v>49</v>
      </c>
      <c r="D6" s="20">
        <v>1000</v>
      </c>
      <c r="E6" s="20"/>
    </row>
    <row r="7" spans="1:5" ht="18">
      <c r="A7" s="11"/>
      <c r="B7" s="36" t="s">
        <v>9</v>
      </c>
      <c r="C7" s="11" t="s">
        <v>49</v>
      </c>
      <c r="D7" s="30">
        <f>D4</f>
        <v>0.05</v>
      </c>
      <c r="E7" s="17"/>
    </row>
    <row r="8" spans="1:5" ht="18">
      <c r="A8" s="11"/>
      <c r="B8" s="18" t="s">
        <v>10</v>
      </c>
      <c r="C8" s="11" t="s">
        <v>39</v>
      </c>
      <c r="D8" s="30"/>
      <c r="E8" s="20">
        <f>D6*D7</f>
        <v>50</v>
      </c>
    </row>
    <row r="9" spans="1:5" ht="18">
      <c r="A9" s="11" t="s">
        <v>7</v>
      </c>
      <c r="B9" s="18" t="s">
        <v>42</v>
      </c>
      <c r="C9" s="11" t="s">
        <v>49</v>
      </c>
      <c r="D9" s="20">
        <v>1500</v>
      </c>
      <c r="E9" s="20"/>
    </row>
    <row r="10" spans="1:5" ht="18">
      <c r="A10" s="11"/>
      <c r="B10" s="18" t="s">
        <v>34</v>
      </c>
      <c r="C10" s="11" t="s">
        <v>29</v>
      </c>
      <c r="D10" s="20">
        <v>25</v>
      </c>
      <c r="E10" s="20"/>
    </row>
    <row r="11" spans="1:5" ht="18">
      <c r="A11" s="11"/>
      <c r="B11" s="18" t="s">
        <v>4</v>
      </c>
      <c r="C11" s="11" t="s">
        <v>39</v>
      </c>
      <c r="D11" s="30"/>
      <c r="E11" s="20">
        <f>D9/D10</f>
        <v>60</v>
      </c>
    </row>
    <row r="12" spans="1:5" ht="18">
      <c r="A12" s="11"/>
      <c r="B12" s="18" t="s">
        <v>8</v>
      </c>
      <c r="C12" s="11" t="s">
        <v>49</v>
      </c>
      <c r="D12" s="20">
        <f>D9/2</f>
        <v>750</v>
      </c>
      <c r="E12" s="20"/>
    </row>
    <row r="13" spans="1:5" ht="18">
      <c r="A13" s="11"/>
      <c r="B13" s="18" t="s">
        <v>9</v>
      </c>
      <c r="C13" s="11"/>
      <c r="D13" s="30">
        <f>D4</f>
        <v>0.05</v>
      </c>
      <c r="E13" s="20"/>
    </row>
    <row r="14" spans="1:10" ht="18">
      <c r="A14" s="11"/>
      <c r="B14" s="18" t="s">
        <v>10</v>
      </c>
      <c r="C14" s="11" t="s">
        <v>39</v>
      </c>
      <c r="D14" s="17"/>
      <c r="E14" s="20">
        <f>D12*D13</f>
        <v>37.5</v>
      </c>
      <c r="H14" s="12"/>
      <c r="I14" s="12"/>
      <c r="J14" s="12"/>
    </row>
    <row r="15" spans="1:10" ht="18">
      <c r="A15" s="11">
        <v>4</v>
      </c>
      <c r="B15" s="18" t="s">
        <v>35</v>
      </c>
      <c r="C15" s="11" t="s">
        <v>39</v>
      </c>
      <c r="D15" s="20"/>
      <c r="E15" s="20">
        <v>500</v>
      </c>
      <c r="H15" s="12"/>
      <c r="I15" s="12"/>
      <c r="J15" s="12"/>
    </row>
    <row r="16" spans="1:10" ht="18">
      <c r="A16" s="11"/>
      <c r="B16" s="9" t="s">
        <v>14</v>
      </c>
      <c r="C16" s="10"/>
      <c r="D16" s="20"/>
      <c r="E16" s="27">
        <f>SUM(E1:E15)</f>
        <v>772.5</v>
      </c>
      <c r="J16" s="13"/>
    </row>
    <row r="17" spans="1:5" ht="18">
      <c r="A17" s="11" t="s">
        <v>13</v>
      </c>
      <c r="B17" s="18" t="s">
        <v>20</v>
      </c>
      <c r="C17" s="11" t="s">
        <v>32</v>
      </c>
      <c r="D17" s="20">
        <f>'HÖ-0,60'!D18*8</f>
        <v>24000</v>
      </c>
      <c r="E17" s="20"/>
    </row>
    <row r="18" spans="1:5" ht="18">
      <c r="A18" s="11"/>
      <c r="B18" s="18" t="s">
        <v>51</v>
      </c>
      <c r="C18" s="11" t="s">
        <v>33</v>
      </c>
      <c r="D18" s="31">
        <v>0.075</v>
      </c>
      <c r="E18" s="20"/>
    </row>
    <row r="19" spans="1:5" ht="18">
      <c r="A19" s="16"/>
      <c r="B19" s="9" t="s">
        <v>25</v>
      </c>
      <c r="C19" s="11" t="s">
        <v>39</v>
      </c>
      <c r="D19" s="26"/>
      <c r="E19" s="27">
        <f>D17*D18</f>
        <v>1800</v>
      </c>
    </row>
    <row r="20" spans="1:5" ht="21.75">
      <c r="A20" s="17"/>
      <c r="B20" s="23" t="s">
        <v>36</v>
      </c>
      <c r="C20" s="11" t="s">
        <v>39</v>
      </c>
      <c r="D20" s="24"/>
      <c r="E20" s="35">
        <f>E16+E19</f>
        <v>2572.5</v>
      </c>
    </row>
    <row r="21" spans="4:5" ht="12.75">
      <c r="D21" s="1"/>
      <c r="E21" s="1"/>
    </row>
    <row r="22" spans="4:5" ht="12.75">
      <c r="D22" s="1"/>
      <c r="E22" s="1"/>
    </row>
    <row r="23" spans="4:5" ht="12.75">
      <c r="D23" s="1"/>
      <c r="E23" s="1"/>
    </row>
    <row r="24" spans="4:5" ht="12.75">
      <c r="D24" s="1"/>
      <c r="E24" s="1"/>
    </row>
  </sheetData>
  <mergeCells count="1">
    <mergeCell ref="A1:E1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&amp;C&amp;F / &amp;A</oddHeader>
    <oddFooter>&amp;Lvr&amp;C&amp;D / &amp;T&amp;R&amp;P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 topLeftCell="A1">
      <selection activeCell="A2" sqref="A2"/>
    </sheetView>
  </sheetViews>
  <sheetFormatPr defaultColWidth="11.421875" defaultRowHeight="12.75"/>
  <cols>
    <col min="1" max="1" width="4.7109375" style="4" customWidth="1"/>
    <col min="2" max="2" width="50.7109375" style="0" customWidth="1"/>
    <col min="3" max="3" width="7.00390625" style="0" bestFit="1" customWidth="1"/>
    <col min="4" max="5" width="10.7109375" style="0" customWidth="1"/>
  </cols>
  <sheetData>
    <row r="1" spans="1:5" ht="19.5">
      <c r="A1" s="40" t="s">
        <v>46</v>
      </c>
      <c r="B1" s="40"/>
      <c r="C1" s="40"/>
      <c r="D1" s="40"/>
      <c r="E1" s="40"/>
    </row>
    <row r="2" spans="1:5" ht="12.75">
      <c r="A2" s="16"/>
      <c r="B2" s="17"/>
      <c r="C2" s="17"/>
      <c r="D2" s="17"/>
      <c r="E2" s="17"/>
    </row>
    <row r="3" spans="1:6" ht="18">
      <c r="A3" s="11" t="s">
        <v>1</v>
      </c>
      <c r="B3" s="18" t="s">
        <v>22</v>
      </c>
      <c r="C3" s="18"/>
      <c r="D3" s="19"/>
      <c r="E3" s="19"/>
      <c r="F3" s="3"/>
    </row>
    <row r="4" spans="1:6" ht="18">
      <c r="A4" s="11"/>
      <c r="B4" s="18" t="s">
        <v>2</v>
      </c>
      <c r="C4" s="18" t="s">
        <v>49</v>
      </c>
      <c r="D4" s="20">
        <v>6200</v>
      </c>
      <c r="E4" s="20"/>
      <c r="F4" s="3"/>
    </row>
    <row r="5" spans="1:6" ht="18">
      <c r="A5" s="11"/>
      <c r="B5" s="18" t="s">
        <v>3</v>
      </c>
      <c r="C5" s="18" t="s">
        <v>29</v>
      </c>
      <c r="D5" s="20">
        <v>20</v>
      </c>
      <c r="E5" s="20"/>
      <c r="F5" s="3"/>
    </row>
    <row r="6" spans="1:6" ht="18">
      <c r="A6" s="11"/>
      <c r="B6" s="18" t="s">
        <v>4</v>
      </c>
      <c r="C6" s="18" t="s">
        <v>39</v>
      </c>
      <c r="D6" s="20"/>
      <c r="E6" s="20">
        <f>D4/D5</f>
        <v>310</v>
      </c>
      <c r="F6" s="3"/>
    </row>
    <row r="7" spans="1:6" ht="18">
      <c r="A7" s="11" t="s">
        <v>5</v>
      </c>
      <c r="B7" s="18" t="s">
        <v>6</v>
      </c>
      <c r="C7" s="18"/>
      <c r="D7" s="20"/>
      <c r="E7" s="20"/>
      <c r="F7" s="3"/>
    </row>
    <row r="8" spans="1:6" ht="18">
      <c r="A8" s="11"/>
      <c r="B8" s="18" t="s">
        <v>2</v>
      </c>
      <c r="C8" s="18" t="s">
        <v>49</v>
      </c>
      <c r="D8" s="20">
        <v>1500</v>
      </c>
      <c r="E8" s="20"/>
      <c r="F8" s="3"/>
    </row>
    <row r="9" spans="1:6" ht="18">
      <c r="A9" s="11"/>
      <c r="B9" s="18" t="s">
        <v>3</v>
      </c>
      <c r="C9" s="18" t="s">
        <v>29</v>
      </c>
      <c r="D9" s="20">
        <v>30</v>
      </c>
      <c r="E9" s="20"/>
      <c r="F9" s="3"/>
    </row>
    <row r="10" spans="1:6" ht="18">
      <c r="A10" s="11"/>
      <c r="B10" s="18" t="s">
        <v>4</v>
      </c>
      <c r="C10" s="18" t="s">
        <v>39</v>
      </c>
      <c r="D10" s="20"/>
      <c r="E10" s="20">
        <f>D8/D9</f>
        <v>50</v>
      </c>
      <c r="F10" s="3"/>
    </row>
    <row r="11" spans="1:6" ht="18">
      <c r="A11" s="11" t="s">
        <v>7</v>
      </c>
      <c r="B11" s="18" t="s">
        <v>8</v>
      </c>
      <c r="C11" s="18" t="s">
        <v>49</v>
      </c>
      <c r="D11" s="20">
        <f>(D4+D8)/2</f>
        <v>3850</v>
      </c>
      <c r="E11" s="20"/>
      <c r="F11" s="3"/>
    </row>
    <row r="12" spans="1:9" ht="18">
      <c r="A12" s="11"/>
      <c r="B12" s="18" t="s">
        <v>9</v>
      </c>
      <c r="C12" s="18"/>
      <c r="D12" s="21">
        <f>Para!B3</f>
        <v>0.05</v>
      </c>
      <c r="E12" s="20"/>
      <c r="F12" s="3"/>
      <c r="I12" t="s">
        <v>0</v>
      </c>
    </row>
    <row r="13" spans="1:6" ht="18">
      <c r="A13" s="11"/>
      <c r="B13" s="18" t="s">
        <v>10</v>
      </c>
      <c r="C13" s="18" t="s">
        <v>39</v>
      </c>
      <c r="D13" s="20"/>
      <c r="E13" s="20">
        <f>D11*D12</f>
        <v>192.5</v>
      </c>
      <c r="F13" s="3"/>
    </row>
    <row r="14" spans="1:7" ht="18">
      <c r="A14" s="11" t="s">
        <v>11</v>
      </c>
      <c r="B14" s="18" t="s">
        <v>12</v>
      </c>
      <c r="C14" s="18" t="s">
        <v>39</v>
      </c>
      <c r="D14" s="20"/>
      <c r="E14" s="20">
        <v>80</v>
      </c>
      <c r="F14" s="3"/>
      <c r="G14" s="2"/>
    </row>
    <row r="15" spans="1:6" ht="18">
      <c r="A15" s="11" t="s">
        <v>13</v>
      </c>
      <c r="B15" s="18" t="s">
        <v>44</v>
      </c>
      <c r="C15" s="18" t="s">
        <v>39</v>
      </c>
      <c r="D15" s="20"/>
      <c r="E15" s="20">
        <v>160</v>
      </c>
      <c r="F15" s="3"/>
    </row>
    <row r="16" spans="1:6" ht="18">
      <c r="A16" s="11"/>
      <c r="B16" s="9" t="s">
        <v>14</v>
      </c>
      <c r="C16" s="9" t="s">
        <v>39</v>
      </c>
      <c r="D16" s="20"/>
      <c r="E16" s="27">
        <f>SUM(E6:E15)</f>
        <v>792.5</v>
      </c>
      <c r="F16" s="3"/>
    </row>
    <row r="17" spans="1:6" ht="18">
      <c r="A17" s="11"/>
      <c r="B17" s="18"/>
      <c r="C17" s="18"/>
      <c r="D17" s="20"/>
      <c r="E17" s="20"/>
      <c r="F17" s="3"/>
    </row>
    <row r="18" spans="1:6" ht="18">
      <c r="A18" s="11" t="s">
        <v>15</v>
      </c>
      <c r="B18" s="18" t="s">
        <v>16</v>
      </c>
      <c r="C18" s="18" t="s">
        <v>30</v>
      </c>
      <c r="D18" s="20">
        <v>3000</v>
      </c>
      <c r="E18" s="20"/>
      <c r="F18" s="3"/>
    </row>
    <row r="19" spans="1:6" ht="18">
      <c r="A19" s="11"/>
      <c r="B19" s="18" t="s">
        <v>50</v>
      </c>
      <c r="C19" s="18" t="s">
        <v>31</v>
      </c>
      <c r="D19" s="28">
        <v>0.6</v>
      </c>
      <c r="E19" s="20"/>
      <c r="F19" s="3"/>
    </row>
    <row r="20" spans="1:6" ht="18">
      <c r="A20" s="11"/>
      <c r="B20" s="9" t="s">
        <v>17</v>
      </c>
      <c r="C20" s="9" t="s">
        <v>39</v>
      </c>
      <c r="D20" s="20"/>
      <c r="E20" s="27">
        <f>D18*D19</f>
        <v>1800</v>
      </c>
      <c r="F20" s="3"/>
    </row>
    <row r="21" spans="1:6" ht="18">
      <c r="A21" s="11"/>
      <c r="B21" s="18"/>
      <c r="C21" s="18"/>
      <c r="D21" s="22"/>
      <c r="E21" s="22"/>
      <c r="F21" s="3"/>
    </row>
    <row r="22" spans="1:5" ht="21.75">
      <c r="A22" s="16"/>
      <c r="B22" s="23" t="s">
        <v>36</v>
      </c>
      <c r="C22" s="23" t="s">
        <v>39</v>
      </c>
      <c r="D22" s="24"/>
      <c r="E22" s="35">
        <f>E16+E20</f>
        <v>2592.5</v>
      </c>
    </row>
    <row r="23" spans="4:5" ht="12.75">
      <c r="D23" s="1"/>
      <c r="E23" s="1"/>
    </row>
    <row r="24" spans="4:5" ht="12.75">
      <c r="D24" s="1"/>
      <c r="E24" s="1"/>
    </row>
    <row r="25" spans="4:5" ht="12.75">
      <c r="D25" s="1"/>
      <c r="E25" s="1"/>
    </row>
    <row r="26" spans="4:5" ht="12.75">
      <c r="D26" s="1"/>
      <c r="E26" s="1"/>
    </row>
  </sheetData>
  <mergeCells count="1">
    <mergeCell ref="A1:E1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&amp;C&amp;F / &amp;A</oddHeader>
    <oddFooter>&amp;Lvr&amp;C&amp;D / &amp;T&amp;R&amp;P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 topLeftCell="A1">
      <selection activeCell="G30" sqref="G30"/>
    </sheetView>
  </sheetViews>
  <sheetFormatPr defaultColWidth="11.421875" defaultRowHeight="12.75"/>
  <cols>
    <col min="1" max="1" width="4.7109375" style="4" customWidth="1"/>
    <col min="2" max="2" width="50.7109375" style="0" customWidth="1"/>
    <col min="3" max="3" width="6.8515625" style="4" bestFit="1" customWidth="1"/>
    <col min="4" max="5" width="10.7109375" style="0" customWidth="1"/>
  </cols>
  <sheetData>
    <row r="1" spans="1:5" ht="19.5">
      <c r="A1" s="40" t="s">
        <v>47</v>
      </c>
      <c r="B1" s="40"/>
      <c r="C1" s="40"/>
      <c r="D1" s="40"/>
      <c r="E1" s="40"/>
    </row>
    <row r="2" spans="1:5" ht="12.75">
      <c r="A2" s="16"/>
      <c r="B2" s="17"/>
      <c r="C2" s="16"/>
      <c r="D2" s="17"/>
      <c r="E2" s="17"/>
    </row>
    <row r="3" spans="1:5" ht="15">
      <c r="A3" s="11" t="s">
        <v>1</v>
      </c>
      <c r="B3" s="18" t="s">
        <v>22</v>
      </c>
      <c r="C3" s="11"/>
      <c r="D3" s="17"/>
      <c r="E3" s="17"/>
    </row>
    <row r="4" spans="1:5" ht="18">
      <c r="A4" s="11"/>
      <c r="B4" s="18" t="s">
        <v>2</v>
      </c>
      <c r="C4" s="11" t="s">
        <v>49</v>
      </c>
      <c r="D4" s="20">
        <v>5500</v>
      </c>
      <c r="E4" s="20"/>
    </row>
    <row r="5" spans="1:5" ht="18">
      <c r="A5" s="11"/>
      <c r="B5" s="18" t="s">
        <v>3</v>
      </c>
      <c r="C5" s="11" t="s">
        <v>29</v>
      </c>
      <c r="D5" s="20">
        <v>20</v>
      </c>
      <c r="E5" s="20"/>
    </row>
    <row r="6" spans="1:5" ht="18">
      <c r="A6" s="11"/>
      <c r="B6" s="18" t="s">
        <v>4</v>
      </c>
      <c r="C6" s="11" t="s">
        <v>49</v>
      </c>
      <c r="D6" s="20"/>
      <c r="E6" s="20">
        <f>D4/D5</f>
        <v>275</v>
      </c>
    </row>
    <row r="7" spans="1:5" ht="18">
      <c r="A7" s="11" t="s">
        <v>5</v>
      </c>
      <c r="B7" s="18" t="s">
        <v>18</v>
      </c>
      <c r="C7" s="11"/>
      <c r="D7" s="20"/>
      <c r="E7" s="20"/>
    </row>
    <row r="8" spans="1:5" ht="18">
      <c r="A8" s="11"/>
      <c r="B8" s="18" t="s">
        <v>2</v>
      </c>
      <c r="C8" s="11" t="s">
        <v>49</v>
      </c>
      <c r="D8" s="20">
        <v>1500</v>
      </c>
      <c r="E8" s="20"/>
    </row>
    <row r="9" spans="1:5" ht="18">
      <c r="A9" s="11"/>
      <c r="B9" s="18" t="s">
        <v>3</v>
      </c>
      <c r="C9" s="11" t="s">
        <v>29</v>
      </c>
      <c r="D9" s="20">
        <v>30</v>
      </c>
      <c r="E9" s="20"/>
    </row>
    <row r="10" spans="1:5" ht="18">
      <c r="A10" s="11"/>
      <c r="B10" s="18" t="s">
        <v>4</v>
      </c>
      <c r="C10" s="11" t="s">
        <v>49</v>
      </c>
      <c r="D10" s="20"/>
      <c r="E10" s="20">
        <f>D8/D9</f>
        <v>50</v>
      </c>
    </row>
    <row r="11" spans="1:5" ht="18">
      <c r="A11" s="11" t="s">
        <v>7</v>
      </c>
      <c r="B11" s="18" t="s">
        <v>8</v>
      </c>
      <c r="C11" s="11" t="s">
        <v>49</v>
      </c>
      <c r="D11" s="20">
        <f>(D4+D8)/2</f>
        <v>3500</v>
      </c>
      <c r="E11" s="20"/>
    </row>
    <row r="12" spans="1:5" ht="18">
      <c r="A12" s="11"/>
      <c r="B12" s="18" t="s">
        <v>9</v>
      </c>
      <c r="C12" s="11"/>
      <c r="D12" s="21">
        <f>Para!B3</f>
        <v>0.05</v>
      </c>
      <c r="E12" s="20"/>
    </row>
    <row r="13" spans="1:5" ht="18">
      <c r="A13" s="11"/>
      <c r="B13" s="18" t="s">
        <v>10</v>
      </c>
      <c r="C13" s="11" t="s">
        <v>49</v>
      </c>
      <c r="D13" s="20"/>
      <c r="E13" s="20">
        <f>D11*D12</f>
        <v>175</v>
      </c>
    </row>
    <row r="14" spans="1:5" ht="18">
      <c r="A14" s="11" t="s">
        <v>11</v>
      </c>
      <c r="B14" s="18" t="s">
        <v>12</v>
      </c>
      <c r="C14" s="11" t="s">
        <v>49</v>
      </c>
      <c r="D14" s="20"/>
      <c r="E14" s="20">
        <v>80</v>
      </c>
    </row>
    <row r="15" spans="1:5" ht="18">
      <c r="A15" s="11" t="s">
        <v>13</v>
      </c>
      <c r="B15" s="18" t="s">
        <v>44</v>
      </c>
      <c r="C15" s="11" t="s">
        <v>49</v>
      </c>
      <c r="D15" s="20"/>
      <c r="E15" s="20">
        <v>160</v>
      </c>
    </row>
    <row r="16" spans="1:5" ht="18">
      <c r="A16" s="11"/>
      <c r="B16" s="9" t="s">
        <v>14</v>
      </c>
      <c r="C16" s="11" t="s">
        <v>49</v>
      </c>
      <c r="D16" s="20"/>
      <c r="E16" s="27">
        <f>SUM(E6:E15)</f>
        <v>740</v>
      </c>
    </row>
    <row r="17" spans="1:5" ht="18">
      <c r="A17" s="11"/>
      <c r="B17" s="18"/>
      <c r="C17" s="11"/>
      <c r="D17" s="20"/>
      <c r="E17" s="20"/>
    </row>
    <row r="18" spans="1:5" ht="18">
      <c r="A18" s="11" t="s">
        <v>15</v>
      </c>
      <c r="B18" s="18" t="s">
        <v>19</v>
      </c>
      <c r="C18" s="11" t="s">
        <v>30</v>
      </c>
      <c r="D18" s="20">
        <f>'HÖ-0,60'!D18*4084/3000</f>
        <v>4084</v>
      </c>
      <c r="E18" s="20"/>
    </row>
    <row r="19" spans="1:5" ht="18">
      <c r="A19" s="11"/>
      <c r="B19" s="18" t="s">
        <v>50</v>
      </c>
      <c r="C19" s="11" t="s">
        <v>31</v>
      </c>
      <c r="D19" s="25">
        <v>0.5</v>
      </c>
      <c r="E19" s="20"/>
    </row>
    <row r="20" spans="1:5" ht="18">
      <c r="A20" s="11"/>
      <c r="B20" s="9" t="s">
        <v>24</v>
      </c>
      <c r="C20" s="11" t="s">
        <v>49</v>
      </c>
      <c r="D20" s="20"/>
      <c r="E20" s="27">
        <f>D18*D19</f>
        <v>2042</v>
      </c>
    </row>
    <row r="21" spans="1:5" ht="18">
      <c r="A21" s="11"/>
      <c r="B21" s="18"/>
      <c r="C21" s="16"/>
      <c r="D21" s="20"/>
      <c r="E21" s="20"/>
    </row>
    <row r="22" spans="1:5" ht="21.75">
      <c r="A22" s="16"/>
      <c r="B22" s="23" t="s">
        <v>36</v>
      </c>
      <c r="C22" s="11" t="s">
        <v>49</v>
      </c>
      <c r="D22" s="24"/>
      <c r="E22" s="29">
        <f>E16+E20</f>
        <v>2782</v>
      </c>
    </row>
    <row r="23" spans="4:5" ht="12.75">
      <c r="D23" s="1"/>
      <c r="E23" s="1"/>
    </row>
    <row r="24" spans="4:5" ht="12.75">
      <c r="D24" s="1"/>
      <c r="E24" s="1"/>
    </row>
    <row r="25" spans="4:5" ht="12.75">
      <c r="D25" s="1"/>
      <c r="E25" s="1"/>
    </row>
    <row r="26" spans="4:5" ht="12.75">
      <c r="D26" s="1"/>
      <c r="E26" s="1"/>
    </row>
  </sheetData>
  <mergeCells count="1">
    <mergeCell ref="A1:E1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&amp;C&amp;F / &amp;A</oddHeader>
    <oddFooter>&amp;Lvr&amp;C&amp;D / &amp;T&amp;R&amp;P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D31" sqref="D31"/>
    </sheetView>
  </sheetViews>
  <sheetFormatPr defaultColWidth="11.421875" defaultRowHeight="12.75"/>
  <sheetData>
    <row r="1" ht="12.75">
      <c r="A1" t="s">
        <v>48</v>
      </c>
    </row>
    <row r="3" spans="1:2" ht="12.75">
      <c r="A3" t="s">
        <v>43</v>
      </c>
      <c r="B3">
        <v>0.05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Volker Ruwisch</dc:creator>
  <cp:keywords/>
  <dc:description/>
  <cp:lastModifiedBy>Volker Ruwisch</cp:lastModifiedBy>
  <cp:lastPrinted>2008-01-23T16:12:35Z</cp:lastPrinted>
  <dcterms:created xsi:type="dcterms:W3CDTF">2005-05-23T17:11:38Z</dcterms:created>
  <dcterms:modified xsi:type="dcterms:W3CDTF">2008-01-23T16:13:09Z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